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01 Amway\02 Volumen\"/>
    </mc:Choice>
  </mc:AlternateContent>
  <xr:revisionPtr revIDLastSave="0" documentId="13_ncr:1_{CF2AAE75-12F8-4D8F-82BE-F643D1A85F6D}" xr6:coauthVersionLast="47" xr6:coauthVersionMax="47" xr10:uidLastSave="{00000000-0000-0000-0000-000000000000}"/>
  <bookViews>
    <workbookView xWindow="-120" yWindow="-120" windowWidth="38640" windowHeight="21120" xr2:uid="{F1775DC9-B66E-4428-8881-6257B21729BB}"/>
  </bookViews>
  <sheets>
    <sheet name="Hoja1" sheetId="1" r:id="rId1"/>
  </sheets>
  <definedNames>
    <definedName name="_xlnm.Print_Area" localSheetId="0">Hoja1!$A$1:$N$26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J22" i="1" s="1"/>
  <c r="K22" i="1" s="1"/>
  <c r="N22" i="1" s="1"/>
  <c r="I25" i="1"/>
  <c r="J25" i="1" s="1"/>
  <c r="K25" i="1" s="1"/>
  <c r="I24" i="1"/>
  <c r="J24" i="1" s="1"/>
  <c r="I23" i="1"/>
  <c r="I21" i="1"/>
  <c r="J21" i="1" s="1"/>
  <c r="I20" i="1"/>
  <c r="H4" i="1"/>
  <c r="H5" i="1"/>
  <c r="H6" i="1"/>
  <c r="H7" i="1"/>
  <c r="H8" i="1"/>
  <c r="H9" i="1"/>
  <c r="H10" i="1"/>
  <c r="H11" i="1"/>
  <c r="H12" i="1"/>
  <c r="H13" i="1"/>
  <c r="H14" i="1"/>
  <c r="H15" i="1"/>
  <c r="L15" i="1" s="1"/>
  <c r="H16" i="1"/>
  <c r="H17" i="1"/>
  <c r="H18" i="1"/>
  <c r="H19" i="1"/>
  <c r="L19" i="1" s="1"/>
  <c r="H20" i="1"/>
  <c r="H21" i="1"/>
  <c r="L21" i="1" s="1"/>
  <c r="H22" i="1"/>
  <c r="G14" i="1"/>
  <c r="J14" i="1"/>
  <c r="K14" i="1" s="1"/>
  <c r="G15" i="1"/>
  <c r="J15" i="1"/>
  <c r="M15" i="1" s="1"/>
  <c r="G16" i="1"/>
  <c r="J16" i="1"/>
  <c r="K16" i="1"/>
  <c r="N16" i="1" s="1"/>
  <c r="G17" i="1"/>
  <c r="J17" i="1"/>
  <c r="K17" i="1"/>
  <c r="N17" i="1" s="1"/>
  <c r="M17" i="1"/>
  <c r="G18" i="1"/>
  <c r="J18" i="1"/>
  <c r="K18" i="1" s="1"/>
  <c r="G19" i="1"/>
  <c r="J19" i="1"/>
  <c r="M19" i="1" s="1"/>
  <c r="K19" i="1"/>
  <c r="N19" i="1" s="1"/>
  <c r="G20" i="1"/>
  <c r="J20" i="1"/>
  <c r="K20" i="1" s="1"/>
  <c r="N20" i="1" s="1"/>
  <c r="G21" i="1"/>
  <c r="G22" i="1"/>
  <c r="G23" i="1"/>
  <c r="J23" i="1"/>
  <c r="G24" i="1"/>
  <c r="G25" i="1"/>
  <c r="J6" i="1"/>
  <c r="J7" i="1"/>
  <c r="J8" i="1"/>
  <c r="J9" i="1"/>
  <c r="J10" i="1"/>
  <c r="J11" i="1"/>
  <c r="J12" i="1"/>
  <c r="J13" i="1"/>
  <c r="J5" i="1"/>
  <c r="J4" i="1"/>
  <c r="L14" i="1" l="1"/>
  <c r="L17" i="1"/>
  <c r="N18" i="1"/>
  <c r="N14" i="1"/>
  <c r="K23" i="1"/>
  <c r="N23" i="1" s="1"/>
  <c r="M23" i="1"/>
  <c r="N25" i="1"/>
  <c r="H25" i="1"/>
  <c r="L25" i="1" s="1"/>
  <c r="H24" i="1"/>
  <c r="L24" i="1" s="1"/>
  <c r="K24" i="1"/>
  <c r="M24" i="1"/>
  <c r="H23" i="1"/>
  <c r="L23" i="1" s="1"/>
  <c r="K21" i="1"/>
  <c r="N21" i="1" s="1"/>
  <c r="M21" i="1"/>
  <c r="K15" i="1"/>
  <c r="N15" i="1" s="1"/>
  <c r="L16" i="1"/>
  <c r="L20" i="1"/>
  <c r="L22" i="1"/>
  <c r="L18" i="1"/>
  <c r="M22" i="1"/>
  <c r="M20" i="1"/>
  <c r="M18" i="1"/>
  <c r="M16" i="1"/>
  <c r="M14" i="1"/>
  <c r="N24" i="1"/>
  <c r="M25" i="1"/>
  <c r="G6" i="1"/>
  <c r="L6" i="1" s="1"/>
  <c r="G7" i="1"/>
  <c r="L7" i="1" s="1"/>
  <c r="G8" i="1"/>
  <c r="G9" i="1"/>
  <c r="L9" i="1" s="1"/>
  <c r="G10" i="1"/>
  <c r="G11" i="1"/>
  <c r="L11" i="1" s="1"/>
  <c r="G12" i="1"/>
  <c r="L12" i="1" s="1"/>
  <c r="G13" i="1"/>
  <c r="K13" i="1"/>
  <c r="K12" i="1"/>
  <c r="K9" i="1"/>
  <c r="K11" i="1"/>
  <c r="K10" i="1"/>
  <c r="K8" i="1"/>
  <c r="K7" i="1"/>
  <c r="K6" i="1"/>
  <c r="K5" i="1"/>
  <c r="K4" i="1"/>
  <c r="G5" i="1"/>
  <c r="G4" i="1"/>
  <c r="M4" i="1" l="1"/>
  <c r="L4" i="1"/>
  <c r="M13" i="1"/>
  <c r="L13" i="1"/>
  <c r="M10" i="1"/>
  <c r="L10" i="1"/>
  <c r="M5" i="1"/>
  <c r="L5" i="1"/>
  <c r="M8" i="1"/>
  <c r="L8" i="1"/>
  <c r="N7" i="1"/>
  <c r="N12" i="1"/>
  <c r="N9" i="1"/>
  <c r="M9" i="1"/>
  <c r="N4" i="1"/>
  <c r="N11" i="1"/>
  <c r="N5" i="1"/>
  <c r="N8" i="1"/>
  <c r="N6" i="1"/>
  <c r="N10" i="1"/>
  <c r="N13" i="1"/>
  <c r="M12" i="1"/>
  <c r="M11" i="1"/>
  <c r="M6" i="1"/>
  <c r="M7" i="1"/>
  <c r="L26" i="1" l="1"/>
  <c r="N26" i="1"/>
  <c r="M26" i="1"/>
</calcChain>
</file>

<file path=xl/sharedStrings.xml><?xml version="1.0" encoding="utf-8"?>
<sst xmlns="http://schemas.openxmlformats.org/spreadsheetml/2006/main" count="45" uniqueCount="40">
  <si>
    <t>SKU</t>
  </si>
  <si>
    <t>PRODUCTO</t>
  </si>
  <si>
    <t>PERSONAL</t>
  </si>
  <si>
    <t>FAMILIA</t>
  </si>
  <si>
    <t>AMIGOS</t>
  </si>
  <si>
    <t>TRABAJO</t>
  </si>
  <si>
    <t>PUNTOS</t>
  </si>
  <si>
    <t>UTILIDAD</t>
  </si>
  <si>
    <t>TOTAL PUNTOS</t>
  </si>
  <si>
    <t>Daily Plus x 30 tabletas</t>
  </si>
  <si>
    <t>PRECIO PÚBLICO</t>
  </si>
  <si>
    <t xml:space="preserve">E X P L O R A   T U   M E R C A D O   N A T U R A L  </t>
  </si>
  <si>
    <t>ESTOS SON LOS PRODUCTOS FAVORITOS DE NUESTROS CLIENTES</t>
  </si>
  <si>
    <t>UTILIDAD EMPRESARIO</t>
  </si>
  <si>
    <t>TOTAL PRECIO EMPRESARIO</t>
  </si>
  <si>
    <t>PRECIO 30% DESCUENTO</t>
  </si>
  <si>
    <t>TOTAL UNIDADES</t>
  </si>
  <si>
    <t>C Plus Liberación Prolongada x 60 tabletas</t>
  </si>
  <si>
    <t>Proteína Vegetal x 450 g</t>
  </si>
  <si>
    <t xml:space="preserve">HSN x 60 tabletas </t>
  </si>
  <si>
    <t>B Complex Dual Release x 60 tabletas</t>
  </si>
  <si>
    <t>Cal Mag D x 90 tabletas</t>
  </si>
  <si>
    <t>Daily Plus x 90 tabletas</t>
  </si>
  <si>
    <t>Omega 3 Plus x 30 cápsulas</t>
  </si>
  <si>
    <t>Omega 3 Plus x 90 cápsulas</t>
  </si>
  <si>
    <t>Lecitina E x 60 tabletas masticables</t>
  </si>
  <si>
    <t>LOC - Limpiador Concentrado Multiusos x 1 litro</t>
  </si>
  <si>
    <t>E0001</t>
  </si>
  <si>
    <t>Pursue Limpiador Desinfectante x 1 litro</t>
  </si>
  <si>
    <t>Shampoo Hidratación y Suavidad x 280 ml</t>
  </si>
  <si>
    <t>Pasta dental multiacción con fluoruro x 200 g</t>
  </si>
  <si>
    <t>Refrescante bucal en spray x 9 g</t>
  </si>
  <si>
    <t>Agua micelar desmaquillante y limpiador x 200 ml</t>
  </si>
  <si>
    <t>Equilibra tu vida (Daily x 30 + Omega x 30)</t>
  </si>
  <si>
    <t>Luce Radiante (Daily x 30 + Lecitina x 60)</t>
  </si>
  <si>
    <t>Prende tu día (Daily x 30 + B complex x 60)</t>
  </si>
  <si>
    <t>Respuesta Óptima (Daily x 30 + C Plus x 60)</t>
  </si>
  <si>
    <t>Vive Libre (Daily x 30 + Fibra x 30)</t>
  </si>
  <si>
    <t>Daily + 1</t>
  </si>
  <si>
    <t>Muévete libre (Daily x 30 + Proteína x 450 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</si>
</sst>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* #,##0.00_-;\-&quot;$&quot;* #,##0.00_-;_-&quot;$&quot;* &quot;-&quot;??_-;_-@_-"/>
    <numFmt numFmtId="165" formatCode="_-[$$-240A]* #,##0.00_-;\-[$$-240A]* #,##0.00_-;_-[$$-240A]* &quot;-&quot;??_-;_-@_-"/>
    <numFmt numFmtId="166" formatCode="_-&quot;$&quot;* #,##0_-;\-&quot;$&quot;* #,##0_-;_-&quot;$&quot;* &quot;-&quot;??_-;_-@_-"/>
    <numFmt numFmtId="167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20"/>
      <color theme="7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2" borderId="0" xfId="0" applyFill="1" applyAlignment="1">
      <alignment vertical="center"/>
    </xf>
    <xf numFmtId="165" fontId="0" fillId="0" borderId="0" xfId="0" applyNumberFormat="1" applyAlignment="1">
      <alignment vertical="center"/>
    </xf>
    <xf numFmtId="164" fontId="0" fillId="0" borderId="0" xfId="1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2" fontId="8" fillId="0" borderId="1" xfId="0" applyNumberFormat="1" applyFont="1" applyBorder="1" applyAlignment="1">
      <alignment vertical="center"/>
    </xf>
    <xf numFmtId="165" fontId="8" fillId="0" borderId="1" xfId="0" applyNumberFormat="1" applyFont="1" applyBorder="1" applyAlignment="1">
      <alignment vertical="center"/>
    </xf>
    <xf numFmtId="165" fontId="9" fillId="0" borderId="1" xfId="0" applyNumberFormat="1" applyFont="1" applyBorder="1" applyAlignment="1">
      <alignment vertical="center"/>
    </xf>
    <xf numFmtId="164" fontId="0" fillId="0" borderId="3" xfId="1" applyFont="1" applyFill="1" applyBorder="1" applyAlignment="1">
      <alignment vertical="center"/>
    </xf>
    <xf numFmtId="166" fontId="0" fillId="0" borderId="1" xfId="1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166" fontId="2" fillId="0" borderId="4" xfId="1" applyNumberFormat="1" applyFont="1" applyFill="1" applyBorder="1" applyAlignment="1">
      <alignment vertical="center"/>
    </xf>
    <xf numFmtId="166" fontId="2" fillId="0" borderId="1" xfId="1" applyNumberFormat="1" applyFont="1" applyFill="1" applyBorder="1" applyAlignment="1">
      <alignment vertical="center"/>
    </xf>
    <xf numFmtId="167" fontId="0" fillId="0" borderId="0" xfId="2" applyNumberFormat="1" applyFont="1" applyFill="1" applyAlignment="1">
      <alignment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2" fontId="8" fillId="5" borderId="1" xfId="0" applyNumberFormat="1" applyFont="1" applyFill="1" applyBorder="1" applyAlignment="1">
      <alignment vertical="center"/>
    </xf>
    <xf numFmtId="165" fontId="8" fillId="5" borderId="1" xfId="0" applyNumberFormat="1" applyFont="1" applyFill="1" applyBorder="1" applyAlignment="1">
      <alignment vertical="center"/>
    </xf>
    <xf numFmtId="165" fontId="9" fillId="5" borderId="1" xfId="0" applyNumberFormat="1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164" fontId="0" fillId="5" borderId="3" xfId="1" applyFont="1" applyFill="1" applyBorder="1" applyAlignment="1">
      <alignment vertical="center"/>
    </xf>
    <xf numFmtId="166" fontId="0" fillId="5" borderId="1" xfId="1" applyNumberFormat="1" applyFont="1" applyFill="1" applyBorder="1" applyAlignment="1">
      <alignment vertical="center"/>
    </xf>
    <xf numFmtId="0" fontId="5" fillId="5" borderId="1" xfId="0" applyFont="1" applyFill="1" applyBorder="1" applyAlignment="1">
      <alignment vertical="center" wrapText="1"/>
    </xf>
    <xf numFmtId="2" fontId="10" fillId="6" borderId="2" xfId="0" applyNumberFormat="1" applyFont="1" applyFill="1" applyBorder="1" applyAlignment="1">
      <alignment vertical="center"/>
    </xf>
    <xf numFmtId="0" fontId="6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1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312964</xdr:colOff>
      <xdr:row>0</xdr:row>
      <xdr:rowOff>285750</xdr:rowOff>
    </xdr:from>
    <xdr:to>
      <xdr:col>13</xdr:col>
      <xdr:colOff>314219</xdr:colOff>
      <xdr:row>1</xdr:row>
      <xdr:rowOff>367392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0DD0922-7239-E65B-FA39-D102737F1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23321" y="285750"/>
          <a:ext cx="2491362" cy="6123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5F583-AADF-451A-A04E-1BCCCE136CD0}">
  <sheetPr>
    <pageSetUpPr fitToPage="1"/>
  </sheetPr>
  <dimension ref="A1:P31"/>
  <sheetViews>
    <sheetView tabSelected="1" view="pageBreakPreview" zoomScale="70" zoomScaleNormal="77" zoomScaleSheetLayoutView="70" workbookViewId="0">
      <selection activeCell="I22" sqref="I22"/>
    </sheetView>
  </sheetViews>
  <sheetFormatPr baseColWidth="10" defaultRowHeight="15" x14ac:dyDescent="0.25"/>
  <cols>
    <col min="1" max="1" width="11.28515625" style="9" customWidth="1"/>
    <col min="2" max="2" width="51.28515625" style="3" bestFit="1" customWidth="1"/>
    <col min="3" max="3" width="11.28515625" style="9" customWidth="1"/>
    <col min="4" max="5" width="10" style="9" customWidth="1"/>
    <col min="6" max="6" width="10.5703125" style="9" customWidth="1"/>
    <col min="7" max="7" width="11.5703125" style="9" customWidth="1"/>
    <col min="8" max="8" width="12.85546875" style="3" customWidth="1"/>
    <col min="9" max="9" width="19.28515625" style="3" customWidth="1"/>
    <col min="10" max="10" width="18" style="3" customWidth="1"/>
    <col min="11" max="11" width="15.5703125" style="3" customWidth="1"/>
    <col min="12" max="12" width="15.7109375" style="3" customWidth="1"/>
    <col min="13" max="13" width="21.7109375" style="3" customWidth="1"/>
    <col min="14" max="14" width="17.28515625" style="3" customWidth="1"/>
    <col min="15" max="16384" width="11.42578125" style="3"/>
  </cols>
  <sheetData>
    <row r="1" spans="1:16" ht="42" customHeight="1" x14ac:dyDescent="0.25">
      <c r="A1" s="34" t="s">
        <v>11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6" ht="45" customHeight="1" x14ac:dyDescent="0.25">
      <c r="A2" s="35" t="s">
        <v>12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6" s="4" customFormat="1" ht="30" x14ac:dyDescent="0.25">
      <c r="A3" s="1" t="s">
        <v>0</v>
      </c>
      <c r="B3" s="1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16</v>
      </c>
      <c r="H3" s="1" t="s">
        <v>6</v>
      </c>
      <c r="I3" s="1" t="s">
        <v>10</v>
      </c>
      <c r="J3" s="1" t="s">
        <v>15</v>
      </c>
      <c r="K3" s="1" t="s">
        <v>7</v>
      </c>
      <c r="L3" s="1" t="s">
        <v>8</v>
      </c>
      <c r="M3" s="2" t="s">
        <v>14</v>
      </c>
      <c r="N3" s="1" t="s">
        <v>13</v>
      </c>
    </row>
    <row r="4" spans="1:16" ht="30" customHeight="1" x14ac:dyDescent="0.25">
      <c r="A4" s="11">
        <v>110415</v>
      </c>
      <c r="B4" s="12" t="s">
        <v>18</v>
      </c>
      <c r="C4" s="13"/>
      <c r="D4" s="13"/>
      <c r="E4" s="13"/>
      <c r="F4" s="13"/>
      <c r="G4" s="13">
        <f>SUM(C4:F4)</f>
        <v>0</v>
      </c>
      <c r="H4" s="14">
        <f>I4/7507</f>
        <v>16.950845877181298</v>
      </c>
      <c r="I4" s="15">
        <v>127250</v>
      </c>
      <c r="J4" s="16">
        <f>I4*0.7</f>
        <v>89075</v>
      </c>
      <c r="K4" s="16">
        <f>+I4-J4</f>
        <v>38175</v>
      </c>
      <c r="L4" s="10">
        <f t="shared" ref="L4" si="0">+G4*H4</f>
        <v>0</v>
      </c>
      <c r="M4" s="17">
        <f>+G4*J4</f>
        <v>0</v>
      </c>
      <c r="N4" s="18">
        <f>+K4*G4</f>
        <v>0</v>
      </c>
    </row>
    <row r="5" spans="1:16" ht="30" customHeight="1" x14ac:dyDescent="0.25">
      <c r="A5" s="23">
        <v>117549</v>
      </c>
      <c r="B5" s="24" t="s">
        <v>19</v>
      </c>
      <c r="C5" s="25"/>
      <c r="D5" s="25"/>
      <c r="E5" s="25"/>
      <c r="F5" s="25"/>
      <c r="G5" s="25">
        <f t="shared" ref="G5:G25" si="1">SUM(C5:F5)</f>
        <v>0</v>
      </c>
      <c r="H5" s="26">
        <f t="shared" ref="H5:H25" si="2">I5/7507</f>
        <v>9.7175969095510855</v>
      </c>
      <c r="I5" s="27">
        <v>72950</v>
      </c>
      <c r="J5" s="28">
        <f>I5*0.7</f>
        <v>51065</v>
      </c>
      <c r="K5" s="28">
        <f t="shared" ref="K5:K25" si="3">+I5-J5</f>
        <v>21885</v>
      </c>
      <c r="L5" s="29">
        <f>+G5*H5</f>
        <v>0</v>
      </c>
      <c r="M5" s="30">
        <f t="shared" ref="M5:M25" si="4">+G5*J5</f>
        <v>0</v>
      </c>
      <c r="N5" s="31">
        <f t="shared" ref="N5:N25" si="5">+K5*G5</f>
        <v>0</v>
      </c>
      <c r="P5"/>
    </row>
    <row r="6" spans="1:16" ht="30" customHeight="1" x14ac:dyDescent="0.25">
      <c r="A6" s="11">
        <v>109741</v>
      </c>
      <c r="B6" s="19" t="s">
        <v>17</v>
      </c>
      <c r="C6" s="13"/>
      <c r="D6" s="13"/>
      <c r="E6" s="13"/>
      <c r="F6" s="13"/>
      <c r="G6" s="13">
        <f t="shared" si="1"/>
        <v>0</v>
      </c>
      <c r="H6" s="14">
        <f t="shared" si="2"/>
        <v>6.8536033035833226</v>
      </c>
      <c r="I6" s="15">
        <v>51450</v>
      </c>
      <c r="J6" s="16">
        <f t="shared" ref="J6:J22" si="6">I6*0.7</f>
        <v>36015</v>
      </c>
      <c r="K6" s="16">
        <f t="shared" si="3"/>
        <v>15435</v>
      </c>
      <c r="L6" s="10">
        <f t="shared" ref="L6:L25" si="7">+G6*H6</f>
        <v>0</v>
      </c>
      <c r="M6" s="17">
        <f t="shared" si="4"/>
        <v>0</v>
      </c>
      <c r="N6" s="18">
        <f t="shared" si="5"/>
        <v>0</v>
      </c>
    </row>
    <row r="7" spans="1:16" ht="30" customHeight="1" x14ac:dyDescent="0.25">
      <c r="A7" s="23">
        <v>110170</v>
      </c>
      <c r="B7" s="32" t="s">
        <v>20</v>
      </c>
      <c r="C7" s="25"/>
      <c r="D7" s="25"/>
      <c r="E7" s="25"/>
      <c r="F7" s="25"/>
      <c r="G7" s="25">
        <f t="shared" si="1"/>
        <v>0</v>
      </c>
      <c r="H7" s="26">
        <f t="shared" si="2"/>
        <v>9.9440522179299329</v>
      </c>
      <c r="I7" s="27">
        <v>74650</v>
      </c>
      <c r="J7" s="28">
        <f t="shared" si="6"/>
        <v>52255</v>
      </c>
      <c r="K7" s="28">
        <f t="shared" si="3"/>
        <v>22395</v>
      </c>
      <c r="L7" s="29">
        <f t="shared" si="7"/>
        <v>0</v>
      </c>
      <c r="M7" s="30">
        <f t="shared" si="4"/>
        <v>0</v>
      </c>
      <c r="N7" s="31">
        <f t="shared" si="5"/>
        <v>0</v>
      </c>
    </row>
    <row r="8" spans="1:16" ht="30" customHeight="1" x14ac:dyDescent="0.25">
      <c r="A8" s="11">
        <v>110609</v>
      </c>
      <c r="B8" s="19" t="s">
        <v>21</v>
      </c>
      <c r="C8" s="13"/>
      <c r="D8" s="13"/>
      <c r="E8" s="13"/>
      <c r="F8" s="13"/>
      <c r="G8" s="13">
        <f t="shared" si="1"/>
        <v>0</v>
      </c>
      <c r="H8" s="14">
        <f t="shared" si="2"/>
        <v>8.8717197282536304</v>
      </c>
      <c r="I8" s="15">
        <v>66600</v>
      </c>
      <c r="J8" s="16">
        <f t="shared" si="6"/>
        <v>46620</v>
      </c>
      <c r="K8" s="16">
        <f t="shared" si="3"/>
        <v>19980</v>
      </c>
      <c r="L8" s="10">
        <f t="shared" si="7"/>
        <v>0</v>
      </c>
      <c r="M8" s="17">
        <f t="shared" si="4"/>
        <v>0</v>
      </c>
      <c r="N8" s="18">
        <f t="shared" si="5"/>
        <v>0</v>
      </c>
    </row>
    <row r="9" spans="1:16" ht="30" customHeight="1" x14ac:dyDescent="0.25">
      <c r="A9" s="23">
        <v>117548</v>
      </c>
      <c r="B9" s="32" t="s">
        <v>9</v>
      </c>
      <c r="C9" s="25"/>
      <c r="D9" s="25"/>
      <c r="E9" s="25"/>
      <c r="F9" s="25"/>
      <c r="G9" s="25">
        <f t="shared" si="1"/>
        <v>0</v>
      </c>
      <c r="H9" s="26">
        <f t="shared" si="2"/>
        <v>6.3141068336219526</v>
      </c>
      <c r="I9" s="27">
        <v>47400</v>
      </c>
      <c r="J9" s="28">
        <f t="shared" si="6"/>
        <v>33180</v>
      </c>
      <c r="K9" s="28">
        <f t="shared" ref="K9" si="8">+I9-J9</f>
        <v>14220</v>
      </c>
      <c r="L9" s="29">
        <f t="shared" si="7"/>
        <v>0</v>
      </c>
      <c r="M9" s="30">
        <f t="shared" ref="M9" si="9">+G9*J9</f>
        <v>0</v>
      </c>
      <c r="N9" s="31">
        <f t="shared" si="5"/>
        <v>0</v>
      </c>
    </row>
    <row r="10" spans="1:16" ht="30" customHeight="1" x14ac:dyDescent="0.25">
      <c r="A10" s="11">
        <v>117549</v>
      </c>
      <c r="B10" s="19" t="s">
        <v>22</v>
      </c>
      <c r="C10" s="13"/>
      <c r="D10" s="13"/>
      <c r="E10" s="13"/>
      <c r="F10" s="13"/>
      <c r="G10" s="13">
        <f t="shared" si="1"/>
        <v>0</v>
      </c>
      <c r="H10" s="14">
        <f t="shared" si="2"/>
        <v>15.805248434794192</v>
      </c>
      <c r="I10" s="15">
        <v>118650</v>
      </c>
      <c r="J10" s="16">
        <f t="shared" si="6"/>
        <v>83055</v>
      </c>
      <c r="K10" s="16">
        <f t="shared" si="3"/>
        <v>35595</v>
      </c>
      <c r="L10" s="10">
        <f t="shared" si="7"/>
        <v>0</v>
      </c>
      <c r="M10" s="17">
        <f t="shared" si="4"/>
        <v>0</v>
      </c>
      <c r="N10" s="18">
        <f t="shared" si="5"/>
        <v>0</v>
      </c>
    </row>
    <row r="11" spans="1:16" ht="30" customHeight="1" x14ac:dyDescent="0.25">
      <c r="A11" s="23">
        <v>122173</v>
      </c>
      <c r="B11" s="32" t="s">
        <v>23</v>
      </c>
      <c r="C11" s="25"/>
      <c r="D11" s="25"/>
      <c r="E11" s="25"/>
      <c r="F11" s="25"/>
      <c r="G11" s="25">
        <f t="shared" si="1"/>
        <v>0</v>
      </c>
      <c r="H11" s="26">
        <f t="shared" si="2"/>
        <v>7.8326894898095114</v>
      </c>
      <c r="I11" s="27">
        <v>58800</v>
      </c>
      <c r="J11" s="28">
        <f t="shared" si="6"/>
        <v>41160</v>
      </c>
      <c r="K11" s="28">
        <f t="shared" si="3"/>
        <v>17640</v>
      </c>
      <c r="L11" s="29">
        <f t="shared" si="7"/>
        <v>0</v>
      </c>
      <c r="M11" s="30">
        <f t="shared" si="4"/>
        <v>0</v>
      </c>
      <c r="N11" s="31">
        <f t="shared" si="5"/>
        <v>0</v>
      </c>
    </row>
    <row r="12" spans="1:16" ht="30" customHeight="1" x14ac:dyDescent="0.25">
      <c r="A12" s="11">
        <v>8914</v>
      </c>
      <c r="B12" s="12" t="s">
        <v>24</v>
      </c>
      <c r="C12" s="13"/>
      <c r="D12" s="13"/>
      <c r="E12" s="13"/>
      <c r="F12" s="13"/>
      <c r="G12" s="13">
        <f t="shared" si="1"/>
        <v>0</v>
      </c>
      <c r="H12" s="14">
        <f t="shared" si="2"/>
        <v>16.704409218063141</v>
      </c>
      <c r="I12" s="15">
        <v>125400</v>
      </c>
      <c r="J12" s="16">
        <f t="shared" si="6"/>
        <v>87780</v>
      </c>
      <c r="K12" s="16">
        <f t="shared" ref="K12:K13" si="10">+I12-J12</f>
        <v>37620</v>
      </c>
      <c r="L12" s="10">
        <f t="shared" si="7"/>
        <v>0</v>
      </c>
      <c r="M12" s="17">
        <f t="shared" ref="M12:M13" si="11">+G12*J12</f>
        <v>0</v>
      </c>
      <c r="N12" s="18">
        <f t="shared" si="5"/>
        <v>0</v>
      </c>
    </row>
    <row r="13" spans="1:16" ht="30" customHeight="1" thickBot="1" x14ac:dyDescent="0.3">
      <c r="A13" s="23">
        <v>122174</v>
      </c>
      <c r="B13" s="24" t="s">
        <v>25</v>
      </c>
      <c r="C13" s="25"/>
      <c r="D13" s="25"/>
      <c r="E13" s="25"/>
      <c r="F13" s="25"/>
      <c r="G13" s="25">
        <f t="shared" si="1"/>
        <v>0</v>
      </c>
      <c r="H13" s="26">
        <f t="shared" si="2"/>
        <v>10.290395630744639</v>
      </c>
      <c r="I13" s="27">
        <v>77250</v>
      </c>
      <c r="J13" s="28">
        <f t="shared" si="6"/>
        <v>54075</v>
      </c>
      <c r="K13" s="28">
        <f t="shared" si="10"/>
        <v>23175</v>
      </c>
      <c r="L13" s="29">
        <f t="shared" si="7"/>
        <v>0</v>
      </c>
      <c r="M13" s="30">
        <f t="shared" si="11"/>
        <v>0</v>
      </c>
      <c r="N13" s="31">
        <f t="shared" si="5"/>
        <v>0</v>
      </c>
    </row>
    <row r="14" spans="1:16" ht="30" customHeight="1" x14ac:dyDescent="0.25">
      <c r="A14" s="11" t="s">
        <v>27</v>
      </c>
      <c r="B14" s="12" t="s">
        <v>26</v>
      </c>
      <c r="C14" s="13"/>
      <c r="D14" s="13"/>
      <c r="E14" s="13"/>
      <c r="F14" s="13"/>
      <c r="G14" s="13">
        <f t="shared" si="1"/>
        <v>0</v>
      </c>
      <c r="H14" s="14">
        <f t="shared" si="2"/>
        <v>7.4597042760090586</v>
      </c>
      <c r="I14" s="15">
        <v>56000</v>
      </c>
      <c r="J14" s="16">
        <f t="shared" si="6"/>
        <v>39200</v>
      </c>
      <c r="K14" s="16">
        <f t="shared" si="3"/>
        <v>16800</v>
      </c>
      <c r="L14" s="10">
        <f t="shared" si="7"/>
        <v>0</v>
      </c>
      <c r="M14" s="17">
        <f t="shared" si="4"/>
        <v>0</v>
      </c>
      <c r="N14" s="18">
        <f t="shared" si="5"/>
        <v>0</v>
      </c>
    </row>
    <row r="15" spans="1:16" ht="30" customHeight="1" x14ac:dyDescent="0.25">
      <c r="A15" s="23">
        <v>3878</v>
      </c>
      <c r="B15" s="24" t="s">
        <v>28</v>
      </c>
      <c r="C15" s="25"/>
      <c r="D15" s="25"/>
      <c r="E15" s="25"/>
      <c r="F15" s="25"/>
      <c r="G15" s="25">
        <f t="shared" si="1"/>
        <v>0</v>
      </c>
      <c r="H15" s="26">
        <f t="shared" si="2"/>
        <v>8.4188091114959374</v>
      </c>
      <c r="I15" s="27">
        <v>63200</v>
      </c>
      <c r="J15" s="28">
        <f t="shared" si="6"/>
        <v>44240</v>
      </c>
      <c r="K15" s="28">
        <f t="shared" si="3"/>
        <v>18960</v>
      </c>
      <c r="L15" s="29">
        <f t="shared" si="7"/>
        <v>0</v>
      </c>
      <c r="M15" s="30">
        <f t="shared" si="4"/>
        <v>0</v>
      </c>
      <c r="N15" s="31">
        <f t="shared" si="5"/>
        <v>0</v>
      </c>
    </row>
    <row r="16" spans="1:16" ht="30" customHeight="1" x14ac:dyDescent="0.25">
      <c r="A16" s="11">
        <v>110655</v>
      </c>
      <c r="B16" s="12" t="s">
        <v>29</v>
      </c>
      <c r="C16" s="13"/>
      <c r="D16" s="13"/>
      <c r="E16" s="13"/>
      <c r="F16" s="13"/>
      <c r="G16" s="13">
        <f t="shared" si="1"/>
        <v>0</v>
      </c>
      <c r="H16" s="14">
        <f t="shared" si="2"/>
        <v>6.4606367390435597</v>
      </c>
      <c r="I16" s="15">
        <v>48500</v>
      </c>
      <c r="J16" s="16">
        <f t="shared" si="6"/>
        <v>33950</v>
      </c>
      <c r="K16" s="16">
        <f t="shared" si="3"/>
        <v>14550</v>
      </c>
      <c r="L16" s="10">
        <f t="shared" si="7"/>
        <v>0</v>
      </c>
      <c r="M16" s="17">
        <f t="shared" si="4"/>
        <v>0</v>
      </c>
      <c r="N16" s="18">
        <f t="shared" si="5"/>
        <v>0</v>
      </c>
    </row>
    <row r="17" spans="1:15" ht="30" customHeight="1" x14ac:dyDescent="0.25">
      <c r="A17" s="23">
        <v>124106</v>
      </c>
      <c r="B17" s="24" t="s">
        <v>30</v>
      </c>
      <c r="C17" s="25"/>
      <c r="D17" s="25"/>
      <c r="E17" s="25"/>
      <c r="F17" s="25"/>
      <c r="G17" s="25">
        <f t="shared" si="1"/>
        <v>0</v>
      </c>
      <c r="H17" s="26">
        <f t="shared" si="2"/>
        <v>3.3835087251898228</v>
      </c>
      <c r="I17" s="27">
        <v>25400</v>
      </c>
      <c r="J17" s="28">
        <f t="shared" si="6"/>
        <v>17780</v>
      </c>
      <c r="K17" s="28">
        <f t="shared" si="3"/>
        <v>7620</v>
      </c>
      <c r="L17" s="29">
        <f t="shared" si="7"/>
        <v>0</v>
      </c>
      <c r="M17" s="30">
        <f t="shared" si="4"/>
        <v>0</v>
      </c>
      <c r="N17" s="31">
        <f t="shared" si="5"/>
        <v>0</v>
      </c>
    </row>
    <row r="18" spans="1:15" ht="30" customHeight="1" x14ac:dyDescent="0.25">
      <c r="A18" s="11">
        <v>120351</v>
      </c>
      <c r="B18" s="12" t="s">
        <v>31</v>
      </c>
      <c r="C18" s="13"/>
      <c r="D18" s="13"/>
      <c r="E18" s="13"/>
      <c r="F18" s="13"/>
      <c r="G18" s="13">
        <f t="shared" si="1"/>
        <v>0</v>
      </c>
      <c r="H18" s="14">
        <f t="shared" si="2"/>
        <v>2.7840682030105235</v>
      </c>
      <c r="I18" s="15">
        <v>20900</v>
      </c>
      <c r="J18" s="16">
        <f t="shared" si="6"/>
        <v>14629.999999999998</v>
      </c>
      <c r="K18" s="16">
        <f t="shared" si="3"/>
        <v>6270.0000000000018</v>
      </c>
      <c r="L18" s="10">
        <f t="shared" si="7"/>
        <v>0</v>
      </c>
      <c r="M18" s="17">
        <f t="shared" si="4"/>
        <v>0</v>
      </c>
      <c r="N18" s="18">
        <f t="shared" si="5"/>
        <v>0</v>
      </c>
    </row>
    <row r="19" spans="1:15" ht="30" customHeight="1" x14ac:dyDescent="0.25">
      <c r="A19" s="23">
        <v>123791</v>
      </c>
      <c r="B19" s="24" t="s">
        <v>32</v>
      </c>
      <c r="C19" s="25"/>
      <c r="D19" s="25"/>
      <c r="E19" s="25"/>
      <c r="F19" s="25"/>
      <c r="G19" s="25">
        <f t="shared" si="1"/>
        <v>0</v>
      </c>
      <c r="H19" s="26">
        <f t="shared" si="2"/>
        <v>15.652058079126149</v>
      </c>
      <c r="I19" s="27">
        <v>117500</v>
      </c>
      <c r="J19" s="28">
        <f t="shared" si="6"/>
        <v>82250</v>
      </c>
      <c r="K19" s="28">
        <f t="shared" si="3"/>
        <v>35250</v>
      </c>
      <c r="L19" s="29">
        <f t="shared" si="7"/>
        <v>0</v>
      </c>
      <c r="M19" s="30">
        <f t="shared" si="4"/>
        <v>0</v>
      </c>
      <c r="N19" s="31">
        <f t="shared" si="5"/>
        <v>0</v>
      </c>
    </row>
    <row r="20" spans="1:15" ht="30" customHeight="1" x14ac:dyDescent="0.25">
      <c r="A20" s="36" t="s">
        <v>38</v>
      </c>
      <c r="B20" s="37" t="s">
        <v>33</v>
      </c>
      <c r="C20" s="13"/>
      <c r="D20" s="13"/>
      <c r="E20" s="13"/>
      <c r="F20" s="13"/>
      <c r="G20" s="13">
        <f t="shared" si="1"/>
        <v>0</v>
      </c>
      <c r="H20" s="14">
        <f t="shared" si="2"/>
        <v>14.146796323431463</v>
      </c>
      <c r="I20" s="15">
        <f>47400+58800</f>
        <v>106200</v>
      </c>
      <c r="J20" s="16">
        <f t="shared" si="6"/>
        <v>74340</v>
      </c>
      <c r="K20" s="16">
        <f t="shared" si="3"/>
        <v>31860</v>
      </c>
      <c r="L20" s="10">
        <f t="shared" si="7"/>
        <v>0</v>
      </c>
      <c r="M20" s="17">
        <f t="shared" si="4"/>
        <v>0</v>
      </c>
      <c r="N20" s="18">
        <f t="shared" si="5"/>
        <v>0</v>
      </c>
    </row>
    <row r="21" spans="1:15" ht="30" customHeight="1" x14ac:dyDescent="0.25">
      <c r="A21" s="38" t="s">
        <v>38</v>
      </c>
      <c r="B21" s="39" t="s">
        <v>34</v>
      </c>
      <c r="C21" s="25"/>
      <c r="D21" s="25"/>
      <c r="E21" s="25"/>
      <c r="F21" s="25"/>
      <c r="G21" s="25">
        <f t="shared" si="1"/>
        <v>0</v>
      </c>
      <c r="H21" s="26">
        <f t="shared" si="2"/>
        <v>16.60450246436659</v>
      </c>
      <c r="I21" s="27">
        <f>47400+77250</f>
        <v>124650</v>
      </c>
      <c r="J21" s="28">
        <f t="shared" si="6"/>
        <v>87255</v>
      </c>
      <c r="K21" s="28">
        <f t="shared" si="3"/>
        <v>37395</v>
      </c>
      <c r="L21" s="29">
        <f t="shared" si="7"/>
        <v>0</v>
      </c>
      <c r="M21" s="30">
        <f t="shared" si="4"/>
        <v>0</v>
      </c>
      <c r="N21" s="31">
        <f t="shared" si="5"/>
        <v>0</v>
      </c>
    </row>
    <row r="22" spans="1:15" ht="30" customHeight="1" x14ac:dyDescent="0.25">
      <c r="A22" s="36" t="s">
        <v>38</v>
      </c>
      <c r="B22" s="40" t="s">
        <v>39</v>
      </c>
      <c r="C22" s="13"/>
      <c r="D22" s="13"/>
      <c r="E22" s="13"/>
      <c r="F22" s="13"/>
      <c r="G22" s="13">
        <f t="shared" si="1"/>
        <v>0</v>
      </c>
      <c r="H22" s="14">
        <f t="shared" si="2"/>
        <v>23.26495271080325</v>
      </c>
      <c r="I22" s="15">
        <f>47400+127250</f>
        <v>174650</v>
      </c>
      <c r="J22" s="16">
        <f t="shared" si="6"/>
        <v>122254.99999999999</v>
      </c>
      <c r="K22" s="16">
        <f t="shared" si="3"/>
        <v>52395.000000000015</v>
      </c>
      <c r="L22" s="10">
        <f t="shared" si="7"/>
        <v>0</v>
      </c>
      <c r="M22" s="17">
        <f t="shared" si="4"/>
        <v>0</v>
      </c>
      <c r="N22" s="18">
        <f t="shared" si="5"/>
        <v>0</v>
      </c>
    </row>
    <row r="23" spans="1:15" ht="30" customHeight="1" x14ac:dyDescent="0.25">
      <c r="A23" s="38" t="s">
        <v>38</v>
      </c>
      <c r="B23" s="39" t="s">
        <v>35</v>
      </c>
      <c r="C23" s="25"/>
      <c r="D23" s="25"/>
      <c r="E23" s="25"/>
      <c r="F23" s="25"/>
      <c r="G23" s="25">
        <f t="shared" si="1"/>
        <v>0</v>
      </c>
      <c r="H23" s="26">
        <f t="shared" si="2"/>
        <v>16.258159051551885</v>
      </c>
      <c r="I23" s="27">
        <f>47400+74650</f>
        <v>122050</v>
      </c>
      <c r="J23" s="28">
        <f>I23*0.7</f>
        <v>85435</v>
      </c>
      <c r="K23" s="28">
        <f t="shared" si="3"/>
        <v>36615</v>
      </c>
      <c r="L23" s="29">
        <f t="shared" si="7"/>
        <v>0</v>
      </c>
      <c r="M23" s="30">
        <f t="shared" si="4"/>
        <v>0</v>
      </c>
      <c r="N23" s="31">
        <f t="shared" si="5"/>
        <v>0</v>
      </c>
    </row>
    <row r="24" spans="1:15" ht="30" customHeight="1" x14ac:dyDescent="0.25">
      <c r="A24" s="36" t="s">
        <v>38</v>
      </c>
      <c r="B24" s="40" t="s">
        <v>36</v>
      </c>
      <c r="C24" s="13"/>
      <c r="D24" s="13"/>
      <c r="E24" s="13"/>
      <c r="F24" s="13"/>
      <c r="G24" s="13">
        <f t="shared" si="1"/>
        <v>0</v>
      </c>
      <c r="H24" s="14">
        <f t="shared" si="2"/>
        <v>13.167710137205274</v>
      </c>
      <c r="I24" s="15">
        <f>47400+51450</f>
        <v>98850</v>
      </c>
      <c r="J24" s="16">
        <f>I24*0.7</f>
        <v>69195</v>
      </c>
      <c r="K24" s="16">
        <f t="shared" si="3"/>
        <v>29655</v>
      </c>
      <c r="L24" s="10">
        <f t="shared" si="7"/>
        <v>0</v>
      </c>
      <c r="M24" s="17">
        <f t="shared" si="4"/>
        <v>0</v>
      </c>
      <c r="N24" s="18">
        <f t="shared" si="5"/>
        <v>0</v>
      </c>
    </row>
    <row r="25" spans="1:15" ht="30" customHeight="1" thickBot="1" x14ac:dyDescent="0.3">
      <c r="A25" s="38" t="s">
        <v>38</v>
      </c>
      <c r="B25" s="39" t="s">
        <v>37</v>
      </c>
      <c r="C25" s="25"/>
      <c r="D25" s="25"/>
      <c r="E25" s="25"/>
      <c r="F25" s="25"/>
      <c r="G25" s="25">
        <f t="shared" si="1"/>
        <v>0</v>
      </c>
      <c r="H25" s="26">
        <f t="shared" si="2"/>
        <v>20.247768749167445</v>
      </c>
      <c r="I25" s="27">
        <f>47400+104600</f>
        <v>152000</v>
      </c>
      <c r="J25" s="28">
        <f>I25*0.7</f>
        <v>106400</v>
      </c>
      <c r="K25" s="28">
        <f t="shared" si="3"/>
        <v>45600</v>
      </c>
      <c r="L25" s="29">
        <f t="shared" si="7"/>
        <v>0</v>
      </c>
      <c r="M25" s="30">
        <f t="shared" si="4"/>
        <v>0</v>
      </c>
      <c r="N25" s="31">
        <f t="shared" si="5"/>
        <v>0</v>
      </c>
    </row>
    <row r="26" spans="1:15" ht="28.5" customHeight="1" thickBot="1" x14ac:dyDescent="0.3">
      <c r="I26" s="6"/>
      <c r="J26" s="6"/>
      <c r="K26" s="6"/>
      <c r="L26" s="33">
        <f>SUM(L6:L25)</f>
        <v>0</v>
      </c>
      <c r="M26" s="20">
        <f>SUM(M6:M25)</f>
        <v>0</v>
      </c>
      <c r="N26" s="21">
        <f>SUM(N4:N25)</f>
        <v>0</v>
      </c>
      <c r="O26" s="22"/>
    </row>
    <row r="27" spans="1:15" x14ac:dyDescent="0.25">
      <c r="H27" s="5"/>
      <c r="I27" s="6"/>
      <c r="J27" s="6"/>
      <c r="K27" s="6"/>
      <c r="M27" s="7"/>
    </row>
    <row r="28" spans="1:15" x14ac:dyDescent="0.25">
      <c r="H28" s="5"/>
    </row>
    <row r="29" spans="1:15" x14ac:dyDescent="0.25">
      <c r="H29" s="5"/>
    </row>
    <row r="30" spans="1:15" x14ac:dyDescent="0.25">
      <c r="H30" s="5"/>
    </row>
    <row r="31" spans="1:15" x14ac:dyDescent="0.25">
      <c r="H31" s="5"/>
    </row>
  </sheetData>
  <protectedRanges>
    <protectedRange algorithmName="SHA-512" hashValue="ZIvMYi1fYAm2EJ1aVxBVH5m3kXz2IcBasFdZMTPlc3NptrYBw19I81OSzIWvnFAuZwUQVfOd92PWpWo3cjILqw==" saltValue="wdaxEXyK87LSS8p8V4RcNA==" spinCount="100000" sqref="H4:K25" name="Rango1"/>
  </protectedRanges>
  <mergeCells count="2">
    <mergeCell ref="A1:N1"/>
    <mergeCell ref="A2:N2"/>
  </mergeCells>
  <pageMargins left="0.7" right="0.7" top="0.75" bottom="0.75" header="0.3" footer="0.3"/>
  <pageSetup scale="3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Fernando Cardona Ruiz</dc:creator>
  <cp:lastModifiedBy>USUARIO</cp:lastModifiedBy>
  <dcterms:created xsi:type="dcterms:W3CDTF">2020-07-05T15:54:12Z</dcterms:created>
  <dcterms:modified xsi:type="dcterms:W3CDTF">2023-07-29T05:17:37Z</dcterms:modified>
</cp:coreProperties>
</file>